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35" windowHeight="11250"/>
  </bookViews>
  <sheets>
    <sheet name="CONSUNTIVO 2014" sheetId="1" r:id="rId1"/>
    <sheet name="CDC" sheetId="2" r:id="rId2"/>
  </sheets>
  <definedNames>
    <definedName name="_xlnm._FilterDatabase" localSheetId="0" hidden="1">'CONSUNTIVO 2014'!$A$1:$U$33</definedName>
  </definedNames>
  <calcPr calcId="125725"/>
</workbook>
</file>

<file path=xl/calcChain.xml><?xml version="1.0" encoding="utf-8"?>
<calcChain xmlns="http://schemas.openxmlformats.org/spreadsheetml/2006/main">
  <c r="F32" i="1"/>
  <c r="T32"/>
  <c r="T33" s="1"/>
  <c r="R32"/>
  <c r="R33" s="1"/>
  <c r="G32"/>
  <c r="M18" l="1"/>
  <c r="M29"/>
  <c r="M28"/>
  <c r="J31"/>
  <c r="L31" s="1"/>
  <c r="E19" i="2"/>
  <c r="C9"/>
  <c r="C19" s="1"/>
  <c r="J29" i="1"/>
  <c r="J28"/>
  <c r="J27"/>
  <c r="J20"/>
  <c r="J14"/>
  <c r="J9"/>
  <c r="J8"/>
  <c r="J6"/>
  <c r="J30"/>
  <c r="J26"/>
  <c r="J25"/>
  <c r="J24"/>
  <c r="J23"/>
  <c r="J21"/>
  <c r="J19"/>
  <c r="J18"/>
  <c r="J17"/>
  <c r="J16"/>
  <c r="J15"/>
  <c r="J13"/>
  <c r="J12"/>
  <c r="J11"/>
  <c r="J4"/>
  <c r="J3"/>
  <c r="J10"/>
  <c r="J7"/>
  <c r="J5"/>
  <c r="L30" l="1"/>
  <c r="M30" s="1"/>
  <c r="S30" s="1"/>
  <c r="L27"/>
  <c r="M27" s="1"/>
  <c r="L26"/>
  <c r="M26" s="1"/>
  <c r="L25"/>
  <c r="M25" s="1"/>
  <c r="S25" s="1"/>
  <c r="L24"/>
  <c r="M24" s="1"/>
  <c r="S24" s="1"/>
  <c r="L23"/>
  <c r="M23" s="1"/>
  <c r="S23" s="1"/>
  <c r="L21"/>
  <c r="M21" s="1"/>
  <c r="S21" s="1"/>
  <c r="L20"/>
  <c r="M20" s="1"/>
  <c r="L19"/>
  <c r="M19" s="1"/>
  <c r="L17"/>
  <c r="M17" s="1"/>
  <c r="S17" s="1"/>
  <c r="L16"/>
  <c r="M16" s="1"/>
  <c r="S16" s="1"/>
  <c r="L15"/>
  <c r="M15" s="1"/>
  <c r="S15" s="1"/>
  <c r="L14"/>
  <c r="M14" s="1"/>
  <c r="S14" s="1"/>
  <c r="L13"/>
  <c r="M13" s="1"/>
  <c r="S13" s="1"/>
  <c r="L12"/>
  <c r="M12" s="1"/>
  <c r="S12" s="1"/>
  <c r="L11"/>
  <c r="M11" s="1"/>
  <c r="L10"/>
  <c r="M10" s="1"/>
  <c r="S10" s="1"/>
  <c r="L9"/>
  <c r="M9" s="1"/>
  <c r="L8"/>
  <c r="M8" s="1"/>
  <c r="S8" s="1"/>
  <c r="L7"/>
  <c r="M7" s="1"/>
  <c r="S7" s="1"/>
  <c r="L6"/>
  <c r="M6" s="1"/>
  <c r="S6" s="1"/>
  <c r="L5"/>
  <c r="M5" s="1"/>
  <c r="L4"/>
  <c r="M4" s="1"/>
  <c r="S4" s="1"/>
  <c r="L3"/>
  <c r="M3" l="1"/>
  <c r="S3" s="1"/>
  <c r="S32" s="1"/>
  <c r="S33" s="1"/>
</calcChain>
</file>

<file path=xl/sharedStrings.xml><?xml version="1.0" encoding="utf-8"?>
<sst xmlns="http://schemas.openxmlformats.org/spreadsheetml/2006/main" count="195" uniqueCount="147">
  <si>
    <t>Descrizione</t>
  </si>
  <si>
    <t>SALT AUTOSTRADA LIGURE TOSCANA S.P.A</t>
  </si>
  <si>
    <t>INFOCAMERE S.C.P.A.</t>
  </si>
  <si>
    <t>I.M.M. CARRARA S.P.A.</t>
  </si>
  <si>
    <t>PROGETTO CARRARA SPA</t>
  </si>
  <si>
    <t>BORSA MERCI TELEMATICA ITALIANA SCPA</t>
  </si>
  <si>
    <t>ISNART S.C.P.A.</t>
  </si>
  <si>
    <t>AGROQUALITA’ S.P.A.</t>
  </si>
  <si>
    <t>LOGISTICA TOSCANA SCRL</t>
  </si>
  <si>
    <t>CONSORZIO MARMO ARTISTICO DI CARRARA SOC. COOP. CONSORTILE A R.L.</t>
  </si>
  <si>
    <t>AGENZIA ENERGETICA DI MASSA-CARRARA SRL</t>
  </si>
  <si>
    <t>BANCA APUANA SCRL</t>
  </si>
  <si>
    <t>UNIVERSITAS MERCATORUM SCRL</t>
  </si>
  <si>
    <t>UTC IMMOBILIARE E SERVIZI SCRL</t>
  </si>
  <si>
    <t>IC OUTSOURCING S.R.L.</t>
  </si>
  <si>
    <t>GRUPPO DI AZIONE LOCALE CONSORZIO SVILUPPO LUNIGIANA LEADER  S.C.R.L.</t>
  </si>
  <si>
    <t>MONDIMPRESA</t>
  </si>
  <si>
    <t>05053521000</t>
  </si>
  <si>
    <t>01120360456</t>
  </si>
  <si>
    <t>00140570466</t>
  </si>
  <si>
    <t>02313821007</t>
  </si>
  <si>
    <t>00207170457</t>
  </si>
  <si>
    <t>00301560454</t>
  </si>
  <si>
    <t>00976410118</t>
  </si>
  <si>
    <t>00298120452</t>
  </si>
  <si>
    <t>06044201009</t>
  </si>
  <si>
    <t>04416711002</t>
  </si>
  <si>
    <t>04786421000</t>
  </si>
  <si>
    <t>05327781000</t>
  </si>
  <si>
    <t>03092730153</t>
  </si>
  <si>
    <t>00582160453</t>
  </si>
  <si>
    <t>05327140488</t>
  </si>
  <si>
    <t>08618091006</t>
  </si>
  <si>
    <t>01083780450</t>
  </si>
  <si>
    <t>01022160459</t>
  </si>
  <si>
    <t>05174060482</t>
  </si>
  <si>
    <t>08624711001</t>
  </si>
  <si>
    <t>04408300285</t>
  </si>
  <si>
    <t>00615300456</t>
  </si>
  <si>
    <t>04117630287</t>
  </si>
  <si>
    <t>04701811004</t>
  </si>
  <si>
    <t>04338251004</t>
  </si>
  <si>
    <t>C.F.</t>
  </si>
  <si>
    <t>TECNO HOLDING S.p.A.</t>
  </si>
  <si>
    <t>TECNO HOLDING S.P.A.</t>
  </si>
  <si>
    <t>NOTE</t>
  </si>
  <si>
    <t>JOB CAMERE S.R.L.</t>
  </si>
  <si>
    <t>SOCIETA’ GESTIONE AEREOPORTO LUNI S.P.A. IN LIQUIDAZIONE</t>
  </si>
  <si>
    <t>TECNOSERVICECAMERE S.c.p.A.</t>
  </si>
  <si>
    <t>UNIONTRASPORTI S.C.A. R.L.</t>
  </si>
  <si>
    <t>DINTEC CONSORZIO PER L'INNOVAZIONE TECNOLOGICA</t>
  </si>
  <si>
    <t>TEL.</t>
  </si>
  <si>
    <t>0585 8168324</t>
  </si>
  <si>
    <t>06 54228675</t>
  </si>
  <si>
    <t>0585 8950401</t>
  </si>
  <si>
    <t>06 44252922</t>
  </si>
  <si>
    <t>0585 856345</t>
  </si>
  <si>
    <t>06 47822420</t>
  </si>
  <si>
    <t>0585 929300</t>
  </si>
  <si>
    <t>0187 408046</t>
  </si>
  <si>
    <t>0585 787963</t>
  </si>
  <si>
    <t>049 8288111</t>
  </si>
  <si>
    <t>06 2039891</t>
  </si>
  <si>
    <t>02 20424833</t>
  </si>
  <si>
    <t>055 46880</t>
  </si>
  <si>
    <t>0585 41701</t>
  </si>
  <si>
    <t>06 777131</t>
  </si>
  <si>
    <t>0585 775028</t>
  </si>
  <si>
    <t>06 4204031</t>
  </si>
  <si>
    <t>0584 9091</t>
  </si>
  <si>
    <t>0187 532223</t>
  </si>
  <si>
    <t>06 42020125</t>
  </si>
  <si>
    <t>06 4742225</t>
  </si>
  <si>
    <t>0187 728204</t>
  </si>
  <si>
    <t>02 36582880</t>
  </si>
  <si>
    <t>06 780521</t>
  </si>
  <si>
    <t>055 4688203</t>
  </si>
  <si>
    <t>Oracle</t>
  </si>
  <si>
    <t>112001 Partecipazioni Ante 2007 (no c.c.)</t>
  </si>
  <si>
    <t>112003 Partecipazioni Post 2007 (no c.c.)</t>
  </si>
  <si>
    <t>112005 Altre Partecipazioni Post 2007 (no c.c.)</t>
  </si>
  <si>
    <t>112004 Altre Partecipazioni Ante 2007 (no c.c.)</t>
  </si>
  <si>
    <t>Differenza A-B</t>
  </si>
  <si>
    <t>08736711006</t>
  </si>
  <si>
    <t>Nuova Percentuale Quota</t>
  </si>
  <si>
    <t>RETECAMERE SCRL IN LIQUIDAZIONE</t>
  </si>
  <si>
    <t>CONSUNTIVO 2013</t>
  </si>
  <si>
    <t>DIVIDENDI EROGATI</t>
  </si>
  <si>
    <t>RISULTATO ULTIMO BILANCIO</t>
  </si>
  <si>
    <t>CONTO ECONOMICO VOCE B4</t>
  </si>
  <si>
    <t>CONSOC</t>
  </si>
  <si>
    <t>ONERE COMPLESSIVO A CARICO CCIAA</t>
  </si>
  <si>
    <t>SVALUTAZIONE</t>
  </si>
  <si>
    <t>Riscosso 17,663,02 Gen 2014 a saldo liquidazione</t>
  </si>
  <si>
    <t>CAMERA DI COMMERCIO INDUSTRIA ARTIGIANATO AGRICOLTURA DI MASSA - CARRARA</t>
  </si>
  <si>
    <t>CONTO DELLA GESTIONE DI TITOLI AZIONARI DELL'AGENTE CONTABILE DOTT.SSA FRANCESCA CORDIVIOLA</t>
  </si>
  <si>
    <t>MOTIVI DELLE VARIAZIONI</t>
  </si>
  <si>
    <t>DESCRIZIONE TITOLI AZIONARI</t>
  </si>
  <si>
    <t>QUANTITA'</t>
  </si>
  <si>
    <t>VALORE</t>
  </si>
  <si>
    <t>SALT AUTOSTRADA LIGURE TOSCANA SPA</t>
  </si>
  <si>
    <t>TECNO HOLDING SPA</t>
  </si>
  <si>
    <t>INFOCAMERE SCPA</t>
  </si>
  <si>
    <t>IMM CARRARA SPA</t>
  </si>
  <si>
    <t>GATT SPA - terme di Equi</t>
  </si>
  <si>
    <t>Svalutazione effettuata per adeguamento del valore al valore dell'ultimo bilancio depositato al R.I.</t>
  </si>
  <si>
    <t>SOCIETA' GESTIONE AEROPORTO LUNI SPA</t>
  </si>
  <si>
    <t>AGROQUALITA' SPA</t>
  </si>
  <si>
    <t>TOTALE GENERALE</t>
  </si>
  <si>
    <t xml:space="preserve"> </t>
  </si>
  <si>
    <t>L'AGENTE CONTABILE</t>
  </si>
  <si>
    <t>VISTO DI REGOLARITA'</t>
  </si>
  <si>
    <t>Timbro dell'Ente</t>
  </si>
  <si>
    <t>IL RESPONSABILE DEL SERVIZIO CONTABILE</t>
  </si>
  <si>
    <t>CALCOLI PER CONSUNTIVO 2014</t>
  </si>
  <si>
    <t>Percentuale  al consuntivo 2013</t>
  </si>
  <si>
    <t>A
Valore Quota al consuntivo 2013</t>
  </si>
  <si>
    <t>Valore Fondo al consuntivo 2013 (c/203000)</t>
  </si>
  <si>
    <t>VN PROPR. CCIAA 31/12/2013</t>
  </si>
  <si>
    <t>CS PARTECIPATA 31/12/2013</t>
  </si>
  <si>
    <t>Patrimonio netto c.d. situazione partecipata al 31/12/2013</t>
  </si>
  <si>
    <t>B
Valore della Quota con il Metodo Patrimoniale al 31/12/2014</t>
  </si>
  <si>
    <t>C
Valore partecipazioni iscritto in consuntivo 2014</t>
  </si>
  <si>
    <t>D
Valore fondo iscritto in consuntivo 2014</t>
  </si>
  <si>
    <t>CONSUNTIVO 2014</t>
  </si>
  <si>
    <t>SISTEMA CAMERALE SERVIZI SOCIETA' A RESPONSABILITA' LIMITATA</t>
  </si>
  <si>
    <t>IN CONCORDATO PREVENTIVO</t>
  </si>
  <si>
    <t>FUSIONE IN SI CAMERE</t>
  </si>
  <si>
    <t>FUSIONE DI MONDIMPRESA E UNIVERSITAS MERCATORUM</t>
  </si>
  <si>
    <t>TIRRENO BRENNERO S.R.L. IN LIQUIDAZIONE</t>
  </si>
  <si>
    <t>IN LIQUIDAZIONE</t>
  </si>
  <si>
    <t>G.A.T.T. S.P.A. (TERME DI EQUI) IN CONCORDATO PREVENTIVO</t>
  </si>
  <si>
    <t>DEFICIT PATRIMONIALE</t>
  </si>
  <si>
    <t>12620491006</t>
  </si>
  <si>
    <t>M.A.R. S.R.L. IN LIQUIDAZIONE</t>
  </si>
  <si>
    <t>RECESSO</t>
  </si>
  <si>
    <t>ASTA</t>
  </si>
  <si>
    <t>"VIETATA" MA "OBBLIGATORIA"</t>
  </si>
  <si>
    <t>LIQUIDATA</t>
  </si>
  <si>
    <t>ANNO 2014</t>
  </si>
  <si>
    <t>CONSISTENZA AL 1° GENNAIO 2014</t>
  </si>
  <si>
    <t>CONSISTENZA AL 31 DICEMBRE 2014</t>
  </si>
  <si>
    <t>Partecipazione liquidata in corso d'anno</t>
  </si>
  <si>
    <t>TECNOSERVICECAMERE S.C.P.A.</t>
  </si>
  <si>
    <t>CARRARA, lì 28/02/2015</t>
  </si>
  <si>
    <t>Lì 28/02/2015</t>
  </si>
  <si>
    <t>Rivalutazione effettuata per adeguamento del valore al valore dell'ultimo bilancio depositato al R.I.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</si>
</sst>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-* #,##0.0000_-;\-* #,##0.0000_-;_-* &quot;-&quot;??_-;_-@_-"/>
    <numFmt numFmtId="165" formatCode="\+\ #,##0.00;[Red]\-\ #,##0.00"/>
    <numFmt numFmtId="166" formatCode="_-[$€-2]\ * #,##0.00_-;\-[$€-2]\ * #,##0.00_-;_-[$€-2]\ * &quot;-&quot;??_-"/>
    <numFmt numFmtId="167" formatCode="_-* #,##0_-;\-* #,##0_-;_-* &quot;-&quot;??_-;_-@_-"/>
    <numFmt numFmtId="168" formatCode="_-[$€-2]\ * #,##0.00_-;\-[$€-2]\ * #,##0.00_-;_-[$€-2]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mediumGray">
        <bgColor theme="2" tint="-9.9978637043366805E-2"/>
      </patternFill>
    </fill>
    <fill>
      <patternFill patternType="mediumGray">
        <bgColor theme="2" tint="-0.249977111117893"/>
      </patternFill>
    </fill>
    <fill>
      <patternFill patternType="mediumGray"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bgColor rgb="FFFFFF99"/>
      </patternFill>
    </fill>
    <fill>
      <patternFill patternType="mediumGray">
        <bgColor theme="9" tint="0.3999755851924192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82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3" fontId="2" fillId="4" borderId="1" xfId="1" applyFont="1" applyFill="1" applyBorder="1" applyAlignment="1">
      <alignment horizontal="right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vertical="center"/>
    </xf>
    <xf numFmtId="43" fontId="2" fillId="7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166" fontId="6" fillId="5" borderId="21" xfId="2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66" fontId="6" fillId="5" borderId="22" xfId="2" applyFont="1" applyFill="1" applyBorder="1" applyAlignment="1">
      <alignment vertical="center" wrapText="1"/>
    </xf>
    <xf numFmtId="167" fontId="6" fillId="0" borderId="20" xfId="1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6" fontId="9" fillId="5" borderId="23" xfId="2" applyFont="1" applyFill="1" applyBorder="1" applyAlignment="1">
      <alignment vertical="center"/>
    </xf>
    <xf numFmtId="166" fontId="9" fillId="5" borderId="18" xfId="2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3" fontId="2" fillId="8" borderId="1" xfId="1" applyFont="1" applyFill="1" applyBorder="1" applyAlignment="1">
      <alignment horizontal="right" vertical="center" wrapText="1"/>
    </xf>
    <xf numFmtId="164" fontId="2" fillId="8" borderId="1" xfId="1" applyNumberFormat="1" applyFont="1" applyFill="1" applyBorder="1" applyAlignment="1">
      <alignment horizontal="right" vertical="center" wrapText="1"/>
    </xf>
    <xf numFmtId="43" fontId="2" fillId="8" borderId="1" xfId="1" applyFont="1" applyFill="1" applyBorder="1" applyAlignment="1">
      <alignment vertical="center"/>
    </xf>
    <xf numFmtId="43" fontId="2" fillId="9" borderId="1" xfId="0" applyNumberFormat="1" applyFont="1" applyFill="1" applyBorder="1" applyAlignment="1">
      <alignment vertical="center"/>
    </xf>
    <xf numFmtId="165" fontId="2" fillId="10" borderId="1" xfId="0" applyNumberFormat="1" applyFont="1" applyFill="1" applyBorder="1" applyAlignment="1">
      <alignment vertical="center"/>
    </xf>
    <xf numFmtId="165" fontId="2" fillId="11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43" fontId="2" fillId="12" borderId="1" xfId="1" applyFont="1" applyFill="1" applyBorder="1" applyAlignment="1">
      <alignment vertical="center" wrapText="1"/>
    </xf>
    <xf numFmtId="43" fontId="2" fillId="12" borderId="1" xfId="1" applyFont="1" applyFill="1" applyBorder="1" applyAlignment="1">
      <alignment vertical="center"/>
    </xf>
    <xf numFmtId="43" fontId="2" fillId="13" borderId="1" xfId="1" applyFont="1" applyFill="1" applyBorder="1" applyAlignment="1">
      <alignment vertical="center"/>
    </xf>
    <xf numFmtId="43" fontId="2" fillId="14" borderId="1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4" borderId="4" xfId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43" fontId="3" fillId="7" borderId="2" xfId="1" applyFont="1" applyFill="1" applyBorder="1" applyAlignment="1">
      <alignment horizontal="center" vertical="center"/>
    </xf>
    <xf numFmtId="43" fontId="3" fillId="7" borderId="5" xfId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topLeftCell="D22" workbookViewId="0">
      <selection activeCell="P32" sqref="P32"/>
    </sheetView>
  </sheetViews>
  <sheetFormatPr defaultRowHeight="28.5" customHeight="1"/>
  <cols>
    <col min="1" max="1" width="23.85546875" style="4" customWidth="1"/>
    <col min="2" max="2" width="33.85546875" style="4" customWidth="1"/>
    <col min="3" max="3" width="12.42578125" style="7" hidden="1" customWidth="1"/>
    <col min="4" max="4" width="13.7109375" style="4" customWidth="1"/>
    <col min="5" max="5" width="12.7109375" style="4" customWidth="1"/>
    <col min="6" max="6" width="13.7109375" style="4" customWidth="1"/>
    <col min="7" max="7" width="14.42578125" style="4" customWidth="1"/>
    <col min="8" max="8" width="11.7109375" style="6" customWidth="1"/>
    <col min="9" max="9" width="14.85546875" style="6" customWidth="1"/>
    <col min="10" max="10" width="11.7109375" style="4" customWidth="1"/>
    <col min="11" max="11" width="18.7109375" style="7" customWidth="1"/>
    <col min="12" max="12" width="16.5703125" style="4" customWidth="1"/>
    <col min="13" max="14" width="11.5703125" style="4" customWidth="1"/>
    <col min="15" max="15" width="12.28515625" style="4" customWidth="1"/>
    <col min="16" max="16" width="12" style="4" customWidth="1"/>
    <col min="17" max="17" width="13.85546875" style="4" customWidth="1"/>
    <col min="18" max="18" width="16.140625" style="4" customWidth="1"/>
    <col min="19" max="19" width="15.28515625" style="4" bestFit="1" customWidth="1"/>
    <col min="20" max="20" width="15.28515625" style="4" customWidth="1"/>
    <col min="21" max="21" width="36.42578125" style="4" customWidth="1"/>
    <col min="22" max="268" width="29" style="4" customWidth="1"/>
    <col min="269" max="16384" width="9.140625" style="4"/>
  </cols>
  <sheetData>
    <row r="1" spans="1:21" ht="28.5" customHeight="1">
      <c r="A1" s="63" t="s">
        <v>77</v>
      </c>
      <c r="B1" s="63" t="s">
        <v>0</v>
      </c>
      <c r="C1" s="71" t="s">
        <v>51</v>
      </c>
      <c r="D1" s="73" t="s">
        <v>42</v>
      </c>
      <c r="E1" s="67" t="s">
        <v>86</v>
      </c>
      <c r="F1" s="67"/>
      <c r="G1" s="67"/>
      <c r="H1" s="64" t="s">
        <v>114</v>
      </c>
      <c r="I1" s="65"/>
      <c r="J1" s="65"/>
      <c r="K1" s="65"/>
      <c r="L1" s="65"/>
      <c r="M1" s="65"/>
      <c r="N1" s="68" t="s">
        <v>90</v>
      </c>
      <c r="O1" s="68"/>
      <c r="P1" s="68"/>
      <c r="Q1" s="68"/>
      <c r="R1" s="66" t="s">
        <v>124</v>
      </c>
      <c r="S1" s="66"/>
      <c r="T1" s="69" t="s">
        <v>92</v>
      </c>
      <c r="U1" s="63" t="s">
        <v>45</v>
      </c>
    </row>
    <row r="2" spans="1:21" s="15" customFormat="1" ht="90">
      <c r="A2" s="63"/>
      <c r="B2" s="63"/>
      <c r="C2" s="72"/>
      <c r="D2" s="74"/>
      <c r="E2" s="10" t="s">
        <v>115</v>
      </c>
      <c r="F2" s="55" t="s">
        <v>116</v>
      </c>
      <c r="G2" s="55" t="s">
        <v>117</v>
      </c>
      <c r="H2" s="13" t="s">
        <v>118</v>
      </c>
      <c r="I2" s="13" t="s">
        <v>119</v>
      </c>
      <c r="J2" s="14" t="s">
        <v>84</v>
      </c>
      <c r="K2" s="16" t="s">
        <v>120</v>
      </c>
      <c r="L2" s="2" t="s">
        <v>121</v>
      </c>
      <c r="M2" s="2" t="s">
        <v>82</v>
      </c>
      <c r="N2" s="19" t="s">
        <v>88</v>
      </c>
      <c r="O2" s="19" t="s">
        <v>89</v>
      </c>
      <c r="P2" s="19" t="s">
        <v>87</v>
      </c>
      <c r="Q2" s="19" t="s">
        <v>91</v>
      </c>
      <c r="R2" s="56" t="s">
        <v>122</v>
      </c>
      <c r="S2" s="56" t="s">
        <v>123</v>
      </c>
      <c r="T2" s="70"/>
      <c r="U2" s="63"/>
    </row>
    <row r="3" spans="1:21" ht="28.5" customHeight="1">
      <c r="A3" s="5" t="s">
        <v>81</v>
      </c>
      <c r="B3" s="5" t="s">
        <v>10</v>
      </c>
      <c r="C3" s="8" t="s">
        <v>52</v>
      </c>
      <c r="D3" s="1" t="s">
        <v>18</v>
      </c>
      <c r="E3" s="54">
        <v>3.23</v>
      </c>
      <c r="F3" s="53">
        <v>592.38</v>
      </c>
      <c r="G3" s="53">
        <v>269.38</v>
      </c>
      <c r="H3" s="12">
        <v>323</v>
      </c>
      <c r="I3" s="12">
        <v>10000</v>
      </c>
      <c r="J3" s="11">
        <f t="shared" ref="J3:J21" si="0">H3/I3*100</f>
        <v>3.2300000000000004</v>
      </c>
      <c r="K3" s="17">
        <v>50437</v>
      </c>
      <c r="L3" s="52">
        <f t="shared" ref="L3:L31" si="1">K3*J3/100</f>
        <v>1629.1151</v>
      </c>
      <c r="M3" s="52">
        <f t="shared" ref="M3:M30" si="2">L3-F3</f>
        <v>1036.7350999999999</v>
      </c>
      <c r="N3" s="20"/>
      <c r="O3" s="20"/>
      <c r="P3" s="20"/>
      <c r="Q3" s="20"/>
      <c r="R3" s="57">
        <v>1629.12</v>
      </c>
      <c r="S3" s="58">
        <f>M3+G3</f>
        <v>1306.1151</v>
      </c>
      <c r="T3" s="21"/>
      <c r="U3" s="5" t="s">
        <v>135</v>
      </c>
    </row>
    <row r="4" spans="1:21" ht="28.5" customHeight="1">
      <c r="A4" s="43" t="s">
        <v>78</v>
      </c>
      <c r="B4" s="5" t="s">
        <v>7</v>
      </c>
      <c r="C4" s="8" t="s">
        <v>53</v>
      </c>
      <c r="D4" s="1" t="s">
        <v>17</v>
      </c>
      <c r="E4" s="54">
        <v>0.11700000000000001</v>
      </c>
      <c r="F4" s="53">
        <v>2110.96</v>
      </c>
      <c r="G4" s="53"/>
      <c r="H4" s="12">
        <v>2339.88</v>
      </c>
      <c r="I4" s="12">
        <v>1999999.68</v>
      </c>
      <c r="J4" s="11">
        <f t="shared" si="0"/>
        <v>0.116994018719043</v>
      </c>
      <c r="K4" s="17">
        <v>1977077</v>
      </c>
      <c r="L4" s="52">
        <f t="shared" si="1"/>
        <v>2313.0618354698936</v>
      </c>
      <c r="M4" s="52">
        <f t="shared" si="2"/>
        <v>202.10183546989356</v>
      </c>
      <c r="N4" s="20"/>
      <c r="O4" s="20"/>
      <c r="P4" s="20"/>
      <c r="Q4" s="20"/>
      <c r="R4" s="57">
        <v>2313.06</v>
      </c>
      <c r="S4" s="58">
        <f>M4+G4</f>
        <v>202.10183546989356</v>
      </c>
      <c r="T4" s="21"/>
      <c r="U4" s="5"/>
    </row>
    <row r="5" spans="1:21" ht="28.5" customHeight="1">
      <c r="A5" s="5" t="s">
        <v>81</v>
      </c>
      <c r="B5" s="5" t="s">
        <v>11</v>
      </c>
      <c r="C5" s="8" t="s">
        <v>54</v>
      </c>
      <c r="D5" s="1" t="s">
        <v>34</v>
      </c>
      <c r="E5" s="54">
        <v>6.7799999999999999E-2</v>
      </c>
      <c r="F5" s="53">
        <v>4617.96</v>
      </c>
      <c r="G5" s="53"/>
      <c r="H5" s="12">
        <v>5180</v>
      </c>
      <c r="I5" s="12">
        <v>7499345</v>
      </c>
      <c r="J5" s="11">
        <f t="shared" si="0"/>
        <v>6.9072699015714042E-2</v>
      </c>
      <c r="K5" s="17">
        <v>5051640</v>
      </c>
      <c r="L5" s="52">
        <f t="shared" si="1"/>
        <v>3489.3040925574169</v>
      </c>
      <c r="M5" s="52">
        <f t="shared" si="2"/>
        <v>-1128.6559074425832</v>
      </c>
      <c r="N5" s="20"/>
      <c r="O5" s="20"/>
      <c r="P5" s="20"/>
      <c r="Q5" s="20"/>
      <c r="R5" s="57">
        <v>3489.3</v>
      </c>
      <c r="S5" s="58"/>
      <c r="T5" s="21">
        <v>-1128.6600000000001</v>
      </c>
      <c r="U5" s="5"/>
    </row>
    <row r="6" spans="1:21" ht="28.5" customHeight="1">
      <c r="A6" s="43" t="s">
        <v>78</v>
      </c>
      <c r="B6" s="5" t="s">
        <v>5</v>
      </c>
      <c r="C6" s="8" t="s">
        <v>55</v>
      </c>
      <c r="D6" s="1" t="s">
        <v>25</v>
      </c>
      <c r="E6" s="54">
        <v>1.26E-2</v>
      </c>
      <c r="F6" s="53">
        <v>148.22</v>
      </c>
      <c r="G6" s="53"/>
      <c r="H6" s="12">
        <v>299.62</v>
      </c>
      <c r="I6" s="12">
        <v>2387372</v>
      </c>
      <c r="J6" s="11">
        <f t="shared" si="0"/>
        <v>1.2550201644318524E-2</v>
      </c>
      <c r="K6" s="17">
        <v>2471435</v>
      </c>
      <c r="L6" s="52">
        <f t="shared" si="1"/>
        <v>310.17007600826355</v>
      </c>
      <c r="M6" s="52">
        <f t="shared" si="2"/>
        <v>161.95007600826355</v>
      </c>
      <c r="N6" s="20"/>
      <c r="O6" s="20"/>
      <c r="P6" s="20"/>
      <c r="Q6" s="20"/>
      <c r="R6" s="57">
        <v>310.17</v>
      </c>
      <c r="S6" s="58">
        <f>M6+G6</f>
        <v>161.95007600826355</v>
      </c>
      <c r="T6" s="21"/>
      <c r="U6" s="5" t="s">
        <v>137</v>
      </c>
    </row>
    <row r="7" spans="1:21" ht="28.5" customHeight="1">
      <c r="A7" s="5" t="s">
        <v>81</v>
      </c>
      <c r="B7" s="5" t="s">
        <v>9</v>
      </c>
      <c r="C7" s="8" t="s">
        <v>56</v>
      </c>
      <c r="D7" s="1" t="s">
        <v>33</v>
      </c>
      <c r="E7" s="54">
        <v>42.857100000000003</v>
      </c>
      <c r="F7" s="53">
        <v>9278.14</v>
      </c>
      <c r="G7" s="53">
        <v>6278.14</v>
      </c>
      <c r="H7" s="12">
        <v>3000</v>
      </c>
      <c r="I7" s="12">
        <v>7000</v>
      </c>
      <c r="J7" s="11">
        <f t="shared" si="0"/>
        <v>42.857142857142854</v>
      </c>
      <c r="K7" s="17">
        <v>20897</v>
      </c>
      <c r="L7" s="52">
        <f t="shared" si="1"/>
        <v>8955.8571428571413</v>
      </c>
      <c r="M7" s="52">
        <f t="shared" si="2"/>
        <v>-322.28285714285812</v>
      </c>
      <c r="N7" s="20"/>
      <c r="O7" s="20"/>
      <c r="P7" s="20"/>
      <c r="Q7" s="20"/>
      <c r="R7" s="57">
        <v>8955.86</v>
      </c>
      <c r="S7" s="58">
        <f>M7+G7</f>
        <v>5955.8571428571422</v>
      </c>
      <c r="T7" s="21"/>
      <c r="U7" s="5" t="s">
        <v>136</v>
      </c>
    </row>
    <row r="8" spans="1:21" ht="28.5" customHeight="1">
      <c r="A8" s="5" t="s">
        <v>80</v>
      </c>
      <c r="B8" s="5" t="s">
        <v>50</v>
      </c>
      <c r="C8" s="8" t="s">
        <v>57</v>
      </c>
      <c r="D8" s="1" t="s">
        <v>41</v>
      </c>
      <c r="E8" s="54">
        <v>9.0700000000000003E-2</v>
      </c>
      <c r="F8" s="53">
        <v>10.59</v>
      </c>
      <c r="G8" s="53"/>
      <c r="H8" s="12">
        <v>500</v>
      </c>
      <c r="I8" s="12">
        <v>551473</v>
      </c>
      <c r="J8" s="11">
        <f t="shared" si="0"/>
        <v>9.0666270152845202E-2</v>
      </c>
      <c r="K8" s="17">
        <v>1302745</v>
      </c>
      <c r="L8" s="52">
        <f t="shared" si="1"/>
        <v>1181.1503011026832</v>
      </c>
      <c r="M8" s="52">
        <f t="shared" si="2"/>
        <v>1170.5603011026833</v>
      </c>
      <c r="N8" s="20"/>
      <c r="O8" s="20"/>
      <c r="P8" s="20"/>
      <c r="Q8" s="20"/>
      <c r="R8" s="57">
        <v>1181.1500000000001</v>
      </c>
      <c r="S8" s="58">
        <f>M8+G8</f>
        <v>1170.5603011026833</v>
      </c>
      <c r="T8" s="21"/>
      <c r="U8" s="5"/>
    </row>
    <row r="9" spans="1:21" ht="28.5" customHeight="1">
      <c r="A9" s="43" t="s">
        <v>78</v>
      </c>
      <c r="B9" s="18" t="s">
        <v>131</v>
      </c>
      <c r="C9" s="8" t="s">
        <v>58</v>
      </c>
      <c r="D9" s="1" t="s">
        <v>22</v>
      </c>
      <c r="E9" s="54">
        <v>0.58350000000000002</v>
      </c>
      <c r="F9" s="53">
        <v>761.38</v>
      </c>
      <c r="G9" s="53"/>
      <c r="H9" s="12">
        <v>4294.88</v>
      </c>
      <c r="I9" s="12">
        <v>739323.3</v>
      </c>
      <c r="J9" s="11">
        <f t="shared" si="0"/>
        <v>0.58092041736003719</v>
      </c>
      <c r="K9" s="17">
        <v>-260721</v>
      </c>
      <c r="L9" s="52">
        <f t="shared" si="1"/>
        <v>-1514.5815213452627</v>
      </c>
      <c r="M9" s="52">
        <f t="shared" si="2"/>
        <v>-2275.9615213452626</v>
      </c>
      <c r="N9" s="20"/>
      <c r="O9" s="20"/>
      <c r="P9" s="20"/>
      <c r="Q9" s="20"/>
      <c r="R9" s="58">
        <v>0</v>
      </c>
      <c r="S9" s="58"/>
      <c r="T9" s="21">
        <v>-761.38</v>
      </c>
      <c r="U9" s="5" t="s">
        <v>126</v>
      </c>
    </row>
    <row r="10" spans="1:21" ht="28.5" customHeight="1">
      <c r="A10" s="5" t="s">
        <v>80</v>
      </c>
      <c r="B10" s="5" t="s">
        <v>15</v>
      </c>
      <c r="C10" s="8" t="s">
        <v>59</v>
      </c>
      <c r="D10" s="1" t="s">
        <v>38</v>
      </c>
      <c r="E10" s="54">
        <v>11.3202</v>
      </c>
      <c r="F10" s="53">
        <v>7042.02</v>
      </c>
      <c r="G10" s="53"/>
      <c r="H10" s="12">
        <v>10000</v>
      </c>
      <c r="I10" s="12">
        <v>88338</v>
      </c>
      <c r="J10" s="11">
        <f t="shared" si="0"/>
        <v>11.320156670968325</v>
      </c>
      <c r="K10" s="17">
        <v>75027</v>
      </c>
      <c r="L10" s="52">
        <f t="shared" si="1"/>
        <v>8493.1739455274055</v>
      </c>
      <c r="M10" s="52">
        <f t="shared" si="2"/>
        <v>1451.1539455274051</v>
      </c>
      <c r="N10" s="20"/>
      <c r="O10" s="20"/>
      <c r="P10" s="20"/>
      <c r="Q10" s="20"/>
      <c r="R10" s="57">
        <v>8493.17</v>
      </c>
      <c r="S10" s="58">
        <f>M10+G10</f>
        <v>1451.1539455274051</v>
      </c>
      <c r="T10" s="21"/>
      <c r="U10" s="5"/>
    </row>
    <row r="11" spans="1:21" ht="28.5" customHeight="1">
      <c r="A11" s="43" t="s">
        <v>78</v>
      </c>
      <c r="B11" s="5" t="s">
        <v>3</v>
      </c>
      <c r="C11" s="8" t="s">
        <v>60</v>
      </c>
      <c r="D11" s="1" t="s">
        <v>21</v>
      </c>
      <c r="E11" s="54">
        <v>0.49569999999999997</v>
      </c>
      <c r="F11" s="53">
        <v>153279.98000000001</v>
      </c>
      <c r="G11" s="53"/>
      <c r="H11" s="12">
        <v>159303.6</v>
      </c>
      <c r="I11" s="12">
        <v>32138851</v>
      </c>
      <c r="J11" s="11">
        <f t="shared" si="0"/>
        <v>0.49567297847704639</v>
      </c>
      <c r="K11" s="17">
        <v>30278406</v>
      </c>
      <c r="L11" s="52">
        <f t="shared" si="1"/>
        <v>150081.87685557271</v>
      </c>
      <c r="M11" s="52">
        <f t="shared" si="2"/>
        <v>-3198.1031444272958</v>
      </c>
      <c r="N11" s="20"/>
      <c r="O11" s="20"/>
      <c r="P11" s="20"/>
      <c r="Q11" s="20"/>
      <c r="R11" s="58">
        <v>150081.88</v>
      </c>
      <c r="S11" s="58"/>
      <c r="T11" s="21">
        <v>-3198.1</v>
      </c>
      <c r="U11" s="5"/>
    </row>
    <row r="12" spans="1:21" ht="28.5" customHeight="1">
      <c r="A12" s="5" t="s">
        <v>80</v>
      </c>
      <c r="B12" s="5" t="s">
        <v>14</v>
      </c>
      <c r="C12" s="8" t="s">
        <v>61</v>
      </c>
      <c r="D12" s="1" t="s">
        <v>37</v>
      </c>
      <c r="E12" s="54">
        <v>1.7500000000000002E-2</v>
      </c>
      <c r="F12" s="53">
        <v>147</v>
      </c>
      <c r="G12" s="53"/>
      <c r="H12" s="12">
        <v>65.099999999999994</v>
      </c>
      <c r="I12" s="12">
        <v>372000</v>
      </c>
      <c r="J12" s="11">
        <f t="shared" si="0"/>
        <v>1.7499999999999998E-2</v>
      </c>
      <c r="K12" s="17">
        <v>2277382</v>
      </c>
      <c r="L12" s="52">
        <f t="shared" si="1"/>
        <v>398.54184999999995</v>
      </c>
      <c r="M12" s="52">
        <f t="shared" si="2"/>
        <v>251.54184999999995</v>
      </c>
      <c r="N12" s="20"/>
      <c r="O12" s="20"/>
      <c r="P12" s="20"/>
      <c r="Q12" s="20"/>
      <c r="R12" s="57">
        <v>398.54</v>
      </c>
      <c r="S12" s="58">
        <f t="shared" ref="S12:S17" si="3">M12+G12</f>
        <v>251.54184999999995</v>
      </c>
      <c r="T12" s="21"/>
      <c r="U12" s="5"/>
    </row>
    <row r="13" spans="1:21" ht="28.5" customHeight="1">
      <c r="A13" s="43" t="s">
        <v>78</v>
      </c>
      <c r="B13" s="5" t="s">
        <v>2</v>
      </c>
      <c r="C13" s="8" t="s">
        <v>61</v>
      </c>
      <c r="D13" s="1" t="s">
        <v>20</v>
      </c>
      <c r="E13" s="54">
        <v>2.92E-2</v>
      </c>
      <c r="F13" s="53">
        <v>13081.09</v>
      </c>
      <c r="G13" s="53">
        <v>7545.9</v>
      </c>
      <c r="H13" s="12">
        <v>5161.5</v>
      </c>
      <c r="I13" s="12">
        <v>17670000</v>
      </c>
      <c r="J13" s="11">
        <f t="shared" si="0"/>
        <v>2.9210526315789475E-2</v>
      </c>
      <c r="K13" s="17">
        <v>45767857</v>
      </c>
      <c r="L13" s="52">
        <f t="shared" si="1"/>
        <v>13369.031913157894</v>
      </c>
      <c r="M13" s="52">
        <f t="shared" si="2"/>
        <v>287.94191315789431</v>
      </c>
      <c r="N13" s="20"/>
      <c r="O13" s="20"/>
      <c r="P13" s="20"/>
      <c r="Q13" s="20"/>
      <c r="R13" s="58">
        <v>13369.03</v>
      </c>
      <c r="S13" s="58">
        <f t="shared" si="3"/>
        <v>7833.8419131578939</v>
      </c>
      <c r="T13" s="21"/>
      <c r="U13" s="5"/>
    </row>
    <row r="14" spans="1:21" ht="28.5" customHeight="1">
      <c r="A14" s="43" t="s">
        <v>78</v>
      </c>
      <c r="B14" s="5" t="s">
        <v>6</v>
      </c>
      <c r="C14" s="8" t="s">
        <v>62</v>
      </c>
      <c r="D14" s="1" t="s">
        <v>26</v>
      </c>
      <c r="E14" s="54">
        <v>0.18690000000000001</v>
      </c>
      <c r="F14" s="53">
        <v>2059.44</v>
      </c>
      <c r="G14" s="53">
        <v>59.44</v>
      </c>
      <c r="H14" s="12">
        <v>2000</v>
      </c>
      <c r="I14" s="12">
        <v>1046500</v>
      </c>
      <c r="J14" s="11">
        <f t="shared" si="0"/>
        <v>0.19111323459149546</v>
      </c>
      <c r="K14" s="17">
        <v>1148489</v>
      </c>
      <c r="L14" s="52">
        <f t="shared" si="1"/>
        <v>2194.91447682752</v>
      </c>
      <c r="M14" s="52">
        <f t="shared" si="2"/>
        <v>135.47447682751999</v>
      </c>
      <c r="N14" s="20"/>
      <c r="O14" s="20"/>
      <c r="P14" s="20"/>
      <c r="Q14" s="20"/>
      <c r="R14" s="57">
        <v>2194.91</v>
      </c>
      <c r="S14" s="58">
        <f t="shared" si="3"/>
        <v>194.91447682751999</v>
      </c>
      <c r="T14" s="21"/>
      <c r="U14" s="5"/>
    </row>
    <row r="15" spans="1:21" ht="28.5" customHeight="1">
      <c r="A15" s="5" t="s">
        <v>80</v>
      </c>
      <c r="B15" s="5" t="s">
        <v>46</v>
      </c>
      <c r="C15" s="8" t="s">
        <v>63</v>
      </c>
      <c r="D15" s="1" t="s">
        <v>39</v>
      </c>
      <c r="E15" s="54">
        <v>1.7500000000000002E-2</v>
      </c>
      <c r="F15" s="53">
        <v>23.1</v>
      </c>
      <c r="G15" s="53"/>
      <c r="H15" s="12">
        <v>105</v>
      </c>
      <c r="I15" s="12">
        <v>600000</v>
      </c>
      <c r="J15" s="11">
        <f t="shared" si="0"/>
        <v>1.7499999999999998E-2</v>
      </c>
      <c r="K15" s="17">
        <v>3016803</v>
      </c>
      <c r="L15" s="52">
        <f t="shared" si="1"/>
        <v>527.94052499999998</v>
      </c>
      <c r="M15" s="52">
        <f t="shared" si="2"/>
        <v>504.84052499999996</v>
      </c>
      <c r="N15" s="20"/>
      <c r="O15" s="20"/>
      <c r="P15" s="20"/>
      <c r="Q15" s="20"/>
      <c r="R15" s="57">
        <v>527.94000000000005</v>
      </c>
      <c r="S15" s="58">
        <f t="shared" si="3"/>
        <v>504.84052499999996</v>
      </c>
      <c r="T15" s="21"/>
      <c r="U15" s="5"/>
    </row>
    <row r="16" spans="1:21" ht="28.5" customHeight="1">
      <c r="A16" s="5" t="s">
        <v>81</v>
      </c>
      <c r="B16" s="5" t="s">
        <v>8</v>
      </c>
      <c r="C16" s="8" t="s">
        <v>64</v>
      </c>
      <c r="D16" s="1" t="s">
        <v>31</v>
      </c>
      <c r="E16" s="54">
        <v>2.8571</v>
      </c>
      <c r="F16" s="53">
        <v>4746.8999999999996</v>
      </c>
      <c r="G16" s="53"/>
      <c r="H16" s="12">
        <v>6000</v>
      </c>
      <c r="I16" s="12">
        <v>210000</v>
      </c>
      <c r="J16" s="11">
        <f t="shared" si="0"/>
        <v>2.8571428571428572</v>
      </c>
      <c r="K16" s="17">
        <v>372130</v>
      </c>
      <c r="L16" s="52">
        <f t="shared" si="1"/>
        <v>10632.285714285714</v>
      </c>
      <c r="M16" s="52">
        <f t="shared" si="2"/>
        <v>5885.3857142857141</v>
      </c>
      <c r="N16" s="20"/>
      <c r="O16" s="20"/>
      <c r="P16" s="20"/>
      <c r="Q16" s="20"/>
      <c r="R16" s="57">
        <v>10632.29</v>
      </c>
      <c r="S16" s="58">
        <f t="shared" si="3"/>
        <v>5885.3857142857141</v>
      </c>
      <c r="T16" s="21"/>
      <c r="U16" s="5"/>
    </row>
    <row r="17" spans="1:21" ht="28.5" customHeight="1">
      <c r="A17" s="5" t="s">
        <v>81</v>
      </c>
      <c r="B17" s="5" t="s">
        <v>134</v>
      </c>
      <c r="C17" s="8" t="s">
        <v>65</v>
      </c>
      <c r="D17" s="1" t="s">
        <v>30</v>
      </c>
      <c r="E17" s="54">
        <v>25</v>
      </c>
      <c r="F17" s="53">
        <v>31617.25</v>
      </c>
      <c r="G17" s="53">
        <v>19872.919999999998</v>
      </c>
      <c r="H17" s="12">
        <v>11744.33</v>
      </c>
      <c r="I17" s="12">
        <v>46977</v>
      </c>
      <c r="J17" s="11">
        <f t="shared" si="0"/>
        <v>25.000170296102347</v>
      </c>
      <c r="K17" s="17">
        <v>138684</v>
      </c>
      <c r="L17" s="52">
        <f t="shared" si="1"/>
        <v>34671.236173446581</v>
      </c>
      <c r="M17" s="52">
        <f t="shared" si="2"/>
        <v>3053.9861734465812</v>
      </c>
      <c r="N17" s="20"/>
      <c r="O17" s="20"/>
      <c r="P17" s="20"/>
      <c r="Q17" s="20"/>
      <c r="R17" s="57">
        <v>34671.24</v>
      </c>
      <c r="S17" s="58">
        <f t="shared" si="3"/>
        <v>22926.906173446579</v>
      </c>
      <c r="T17" s="21"/>
      <c r="U17" s="5" t="s">
        <v>130</v>
      </c>
    </row>
    <row r="18" spans="1:21" ht="28.5" customHeight="1">
      <c r="A18" s="5" t="s">
        <v>80</v>
      </c>
      <c r="B18" s="51" t="s">
        <v>16</v>
      </c>
      <c r="C18" s="8" t="s">
        <v>66</v>
      </c>
      <c r="D18" s="1" t="s">
        <v>40</v>
      </c>
      <c r="E18" s="54">
        <v>0.1784</v>
      </c>
      <c r="F18" s="53">
        <v>800</v>
      </c>
      <c r="G18" s="53"/>
      <c r="H18" s="12">
        <v>800</v>
      </c>
      <c r="I18" s="12">
        <v>448456</v>
      </c>
      <c r="J18" s="11">
        <f t="shared" si="0"/>
        <v>0.17838985318515083</v>
      </c>
      <c r="K18" s="17">
        <v>687743</v>
      </c>
      <c r="L18" s="52"/>
      <c r="M18" s="50">
        <f t="shared" si="2"/>
        <v>-800</v>
      </c>
      <c r="N18" s="20"/>
      <c r="O18" s="20"/>
      <c r="P18" s="20"/>
      <c r="Q18" s="20"/>
      <c r="R18" s="57">
        <v>0</v>
      </c>
      <c r="S18" s="58">
        <v>0</v>
      </c>
      <c r="T18" s="21"/>
      <c r="U18" s="5" t="s">
        <v>127</v>
      </c>
    </row>
    <row r="19" spans="1:21" ht="28.5" customHeight="1">
      <c r="A19" s="43" t="s">
        <v>78</v>
      </c>
      <c r="B19" s="5" t="s">
        <v>4</v>
      </c>
      <c r="C19" s="8" t="s">
        <v>67</v>
      </c>
      <c r="D19" s="1" t="s">
        <v>24</v>
      </c>
      <c r="E19" s="54">
        <v>3.3500000000000002E-2</v>
      </c>
      <c r="F19" s="53">
        <v>22124.27</v>
      </c>
      <c r="G19" s="53"/>
      <c r="H19" s="12">
        <v>24789.599999999999</v>
      </c>
      <c r="I19" s="12">
        <v>73988693</v>
      </c>
      <c r="J19" s="11">
        <f t="shared" si="0"/>
        <v>3.3504578868557656E-2</v>
      </c>
      <c r="K19" s="17">
        <v>62840499</v>
      </c>
      <c r="L19" s="52">
        <f t="shared" si="1"/>
        <v>21054.444548850184</v>
      </c>
      <c r="M19" s="52">
        <f t="shared" si="2"/>
        <v>-1069.8254511498162</v>
      </c>
      <c r="N19" s="20"/>
      <c r="O19" s="20"/>
      <c r="P19" s="20"/>
      <c r="Q19" s="20"/>
      <c r="R19" s="57">
        <v>21054.44</v>
      </c>
      <c r="S19" s="58"/>
      <c r="T19" s="21">
        <v>-1069.83</v>
      </c>
      <c r="U19" s="5" t="s">
        <v>136</v>
      </c>
    </row>
    <row r="20" spans="1:21" ht="28.5" customHeight="1">
      <c r="A20" s="5" t="s">
        <v>81</v>
      </c>
      <c r="B20" s="5" t="s">
        <v>85</v>
      </c>
      <c r="C20" s="8" t="s">
        <v>68</v>
      </c>
      <c r="D20" s="1" t="s">
        <v>32</v>
      </c>
      <c r="E20" s="54">
        <v>2.47E-2</v>
      </c>
      <c r="F20" s="53">
        <v>54.5</v>
      </c>
      <c r="G20" s="53"/>
      <c r="H20" s="12">
        <v>222.7</v>
      </c>
      <c r="I20" s="12">
        <v>900000</v>
      </c>
      <c r="J20" s="11">
        <f t="shared" si="0"/>
        <v>2.4744444444444444E-2</v>
      </c>
      <c r="K20" s="17">
        <v>-1881506</v>
      </c>
      <c r="L20" s="52">
        <f t="shared" si="1"/>
        <v>-465.56820688888888</v>
      </c>
      <c r="M20" s="52">
        <f t="shared" si="2"/>
        <v>-520.06820688888888</v>
      </c>
      <c r="N20" s="20"/>
      <c r="O20" s="20"/>
      <c r="P20" s="20"/>
      <c r="Q20" s="20"/>
      <c r="R20" s="57">
        <v>0</v>
      </c>
      <c r="S20" s="58">
        <v>0</v>
      </c>
      <c r="T20" s="21">
        <v>-54.5</v>
      </c>
      <c r="U20" s="5" t="s">
        <v>132</v>
      </c>
    </row>
    <row r="21" spans="1:21" ht="28.5" customHeight="1">
      <c r="A21" s="43" t="s">
        <v>78</v>
      </c>
      <c r="B21" s="5" t="s">
        <v>1</v>
      </c>
      <c r="C21" s="8" t="s">
        <v>69</v>
      </c>
      <c r="D21" s="1" t="s">
        <v>19</v>
      </c>
      <c r="E21" s="54">
        <v>9.4000000000000004E-3</v>
      </c>
      <c r="F21" s="53">
        <v>56762.53</v>
      </c>
      <c r="G21" s="53">
        <v>38555.5</v>
      </c>
      <c r="H21" s="12">
        <v>15000</v>
      </c>
      <c r="I21" s="12">
        <v>160000000</v>
      </c>
      <c r="J21" s="11">
        <f t="shared" si="0"/>
        <v>9.3749999999999997E-3</v>
      </c>
      <c r="K21" s="17">
        <v>684051009</v>
      </c>
      <c r="L21" s="52">
        <f t="shared" si="1"/>
        <v>64129.782093749993</v>
      </c>
      <c r="M21" s="52">
        <f t="shared" si="2"/>
        <v>7367.2520937499939</v>
      </c>
      <c r="N21" s="20"/>
      <c r="O21" s="20"/>
      <c r="P21" s="20"/>
      <c r="Q21" s="20"/>
      <c r="R21" s="57">
        <v>64129.78</v>
      </c>
      <c r="S21" s="58">
        <f>M21+G21</f>
        <v>45922.752093749994</v>
      </c>
      <c r="T21" s="21"/>
      <c r="U21" s="5"/>
    </row>
    <row r="22" spans="1:21" ht="28.5" customHeight="1">
      <c r="A22" s="43" t="s">
        <v>138</v>
      </c>
      <c r="B22" s="5" t="s">
        <v>47</v>
      </c>
      <c r="C22" s="8" t="s">
        <v>70</v>
      </c>
      <c r="D22" s="1" t="s">
        <v>23</v>
      </c>
      <c r="E22" s="54">
        <v>5.6063000000000001</v>
      </c>
      <c r="F22" s="53">
        <v>17663.02</v>
      </c>
      <c r="G22" s="53"/>
      <c r="H22" s="45"/>
      <c r="I22" s="45"/>
      <c r="J22" s="46"/>
      <c r="K22" s="47"/>
      <c r="L22" s="48"/>
      <c r="M22" s="49"/>
      <c r="N22" s="20"/>
      <c r="O22" s="20"/>
      <c r="P22" s="20"/>
      <c r="Q22" s="20"/>
      <c r="R22" s="59"/>
      <c r="S22" s="59"/>
      <c r="T22" s="60"/>
      <c r="U22" s="5" t="s">
        <v>93</v>
      </c>
    </row>
    <row r="23" spans="1:21" ht="28.5" customHeight="1">
      <c r="A23" s="44" t="s">
        <v>78</v>
      </c>
      <c r="B23" s="5" t="s">
        <v>44</v>
      </c>
      <c r="C23" s="9" t="s">
        <v>71</v>
      </c>
      <c r="D23" s="3" t="s">
        <v>28</v>
      </c>
      <c r="E23" s="54">
        <v>3.09E-2</v>
      </c>
      <c r="F23" s="53">
        <v>76378.66</v>
      </c>
      <c r="G23" s="53">
        <v>75031.899999999994</v>
      </c>
      <c r="H23" s="12">
        <v>7725.94</v>
      </c>
      <c r="I23" s="12">
        <v>25000000</v>
      </c>
      <c r="J23" s="11">
        <f t="shared" ref="J23:J29" si="4">H23/I23*100</f>
        <v>3.0903759999999999E-2</v>
      </c>
      <c r="K23" s="17">
        <v>325181900</v>
      </c>
      <c r="L23" s="52">
        <f t="shared" si="1"/>
        <v>100493.43393943999</v>
      </c>
      <c r="M23" s="52">
        <f t="shared" si="2"/>
        <v>24114.773939439983</v>
      </c>
      <c r="N23" s="20"/>
      <c r="O23" s="20"/>
      <c r="P23" s="20"/>
      <c r="Q23" s="20"/>
      <c r="R23" s="57">
        <v>100493.43</v>
      </c>
      <c r="S23" s="58">
        <f>M23+G23</f>
        <v>99146.673939439977</v>
      </c>
      <c r="T23" s="21"/>
      <c r="U23" s="5"/>
    </row>
    <row r="24" spans="1:21" ht="28.5" customHeight="1">
      <c r="A24" s="43" t="s">
        <v>79</v>
      </c>
      <c r="B24" s="5" t="s">
        <v>43</v>
      </c>
      <c r="C24" s="9" t="s">
        <v>71</v>
      </c>
      <c r="D24" s="3" t="s">
        <v>28</v>
      </c>
      <c r="E24" s="54">
        <v>5.1999999999999998E-3</v>
      </c>
      <c r="F24" s="53">
        <v>7594.66</v>
      </c>
      <c r="G24" s="53"/>
      <c r="H24" s="12">
        <v>1302.1199999999999</v>
      </c>
      <c r="I24" s="12">
        <v>25000000</v>
      </c>
      <c r="J24" s="11">
        <f t="shared" si="4"/>
        <v>5.2084799999999997E-3</v>
      </c>
      <c r="K24" s="17">
        <v>325181900</v>
      </c>
      <c r="L24" s="52">
        <f t="shared" si="1"/>
        <v>16937.034225119998</v>
      </c>
      <c r="M24" s="52">
        <f t="shared" si="2"/>
        <v>9342.3742251199983</v>
      </c>
      <c r="N24" s="20"/>
      <c r="O24" s="20"/>
      <c r="P24" s="20"/>
      <c r="Q24" s="20"/>
      <c r="R24" s="57">
        <v>16937.03</v>
      </c>
      <c r="S24" s="58">
        <f>M24+G24</f>
        <v>9342.3742251199983</v>
      </c>
      <c r="T24" s="21"/>
      <c r="U24" s="5"/>
    </row>
    <row r="25" spans="1:21" ht="28.5" customHeight="1">
      <c r="A25" s="43" t="s">
        <v>79</v>
      </c>
      <c r="B25" s="5" t="s">
        <v>48</v>
      </c>
      <c r="C25" s="8" t="s">
        <v>72</v>
      </c>
      <c r="D25" s="1" t="s">
        <v>27</v>
      </c>
      <c r="E25" s="54">
        <v>1.6299999999999999E-2</v>
      </c>
      <c r="F25" s="53">
        <v>393.94</v>
      </c>
      <c r="G25" s="53"/>
      <c r="H25" s="12">
        <v>214.76</v>
      </c>
      <c r="I25" s="12">
        <v>1318941</v>
      </c>
      <c r="J25" s="11">
        <f t="shared" si="4"/>
        <v>1.6282760184117409E-2</v>
      </c>
      <c r="K25" s="17">
        <v>3475200</v>
      </c>
      <c r="L25" s="52">
        <f t="shared" si="1"/>
        <v>565.85848191844821</v>
      </c>
      <c r="M25" s="52">
        <f t="shared" si="2"/>
        <v>171.91848191844821</v>
      </c>
      <c r="N25" s="20"/>
      <c r="O25" s="20"/>
      <c r="P25" s="20"/>
      <c r="Q25" s="20"/>
      <c r="R25" s="57">
        <v>565.86</v>
      </c>
      <c r="S25" s="58">
        <f>M25+G25</f>
        <v>171.91848191844821</v>
      </c>
      <c r="T25" s="21"/>
      <c r="U25" s="5" t="s">
        <v>136</v>
      </c>
    </row>
    <row r="26" spans="1:21" ht="28.5" customHeight="1">
      <c r="A26" s="5" t="s">
        <v>81</v>
      </c>
      <c r="B26" s="5" t="s">
        <v>129</v>
      </c>
      <c r="C26" s="8" t="s">
        <v>73</v>
      </c>
      <c r="D26" s="1" t="s">
        <v>29</v>
      </c>
      <c r="E26" s="54">
        <v>4.593</v>
      </c>
      <c r="F26" s="53">
        <v>13514.2</v>
      </c>
      <c r="G26" s="53"/>
      <c r="H26" s="12">
        <v>17765</v>
      </c>
      <c r="I26" s="12">
        <v>386782</v>
      </c>
      <c r="J26" s="11">
        <f t="shared" si="4"/>
        <v>4.5930265627666227</v>
      </c>
      <c r="K26" s="17">
        <v>239395</v>
      </c>
      <c r="L26" s="52">
        <f t="shared" si="1"/>
        <v>10995.475939935157</v>
      </c>
      <c r="M26" s="52">
        <f t="shared" si="2"/>
        <v>-2518.7240600648438</v>
      </c>
      <c r="N26" s="20"/>
      <c r="O26" s="20"/>
      <c r="P26" s="20"/>
      <c r="Q26" s="20"/>
      <c r="R26" s="58">
        <v>10995.48</v>
      </c>
      <c r="S26" s="58"/>
      <c r="T26" s="21">
        <v>-2518.7199999999998</v>
      </c>
      <c r="U26" s="5" t="s">
        <v>130</v>
      </c>
    </row>
    <row r="27" spans="1:21" ht="28.5" customHeight="1">
      <c r="A27" s="5" t="s">
        <v>80</v>
      </c>
      <c r="B27" s="5" t="s">
        <v>49</v>
      </c>
      <c r="C27" s="8" t="s">
        <v>74</v>
      </c>
      <c r="D27" s="1" t="s">
        <v>36</v>
      </c>
      <c r="E27" s="54">
        <v>0.2492</v>
      </c>
      <c r="F27" s="53">
        <v>2227.29</v>
      </c>
      <c r="G27" s="53"/>
      <c r="H27" s="12">
        <v>1894.01</v>
      </c>
      <c r="I27" s="12">
        <v>772867</v>
      </c>
      <c r="J27" s="11">
        <f t="shared" si="4"/>
        <v>0.24506286333871155</v>
      </c>
      <c r="K27" s="17">
        <v>814483</v>
      </c>
      <c r="L27" s="52">
        <f t="shared" si="1"/>
        <v>1995.9953612070378</v>
      </c>
      <c r="M27" s="52">
        <f t="shared" si="2"/>
        <v>-231.29463879296213</v>
      </c>
      <c r="N27" s="20"/>
      <c r="O27" s="20"/>
      <c r="P27" s="20"/>
      <c r="Q27" s="20"/>
      <c r="R27" s="58">
        <v>1996</v>
      </c>
      <c r="S27" s="58"/>
      <c r="T27" s="21">
        <v>-231.29</v>
      </c>
      <c r="U27" s="5"/>
    </row>
    <row r="28" spans="1:21" ht="28.5" customHeight="1">
      <c r="A28" s="5" t="s">
        <v>81</v>
      </c>
      <c r="B28" s="51" t="s">
        <v>12</v>
      </c>
      <c r="C28" s="9" t="s">
        <v>75</v>
      </c>
      <c r="D28" s="3" t="s">
        <v>83</v>
      </c>
      <c r="E28" s="54">
        <v>0.6774</v>
      </c>
      <c r="F28" s="53">
        <v>4511.46</v>
      </c>
      <c r="G28" s="53">
        <v>2011.46</v>
      </c>
      <c r="H28" s="12">
        <v>2295.46</v>
      </c>
      <c r="I28" s="12">
        <v>338864</v>
      </c>
      <c r="J28" s="11">
        <f t="shared" si="4"/>
        <v>0.67739860238915905</v>
      </c>
      <c r="K28" s="17">
        <v>730612</v>
      </c>
      <c r="L28" s="52"/>
      <c r="M28" s="50">
        <f t="shared" si="2"/>
        <v>-4511.46</v>
      </c>
      <c r="N28" s="20"/>
      <c r="O28" s="20"/>
      <c r="P28" s="20"/>
      <c r="Q28" s="20"/>
      <c r="R28" s="57">
        <v>0</v>
      </c>
      <c r="S28" s="58">
        <v>0</v>
      </c>
      <c r="T28" s="21"/>
      <c r="U28" s="5" t="s">
        <v>127</v>
      </c>
    </row>
    <row r="29" spans="1:21" ht="28.5" customHeight="1">
      <c r="A29" s="5" t="s">
        <v>80</v>
      </c>
      <c r="B29" s="51" t="s">
        <v>12</v>
      </c>
      <c r="C29" s="8" t="s">
        <v>75</v>
      </c>
      <c r="D29" s="3" t="s">
        <v>83</v>
      </c>
      <c r="E29" s="54">
        <v>0.4763</v>
      </c>
      <c r="F29" s="53">
        <v>3172</v>
      </c>
      <c r="G29" s="53"/>
      <c r="H29" s="12">
        <v>1614</v>
      </c>
      <c r="I29" s="12">
        <v>338864</v>
      </c>
      <c r="J29" s="11">
        <f t="shared" si="4"/>
        <v>0.47629727560319185</v>
      </c>
      <c r="K29" s="17">
        <v>730612</v>
      </c>
      <c r="L29" s="52"/>
      <c r="M29" s="50">
        <f t="shared" si="2"/>
        <v>-3172</v>
      </c>
      <c r="N29" s="20"/>
      <c r="O29" s="20"/>
      <c r="P29" s="20"/>
      <c r="Q29" s="20"/>
      <c r="R29" s="57">
        <v>0</v>
      </c>
      <c r="S29" s="58">
        <v>0</v>
      </c>
      <c r="T29" s="21"/>
      <c r="U29" s="5" t="s">
        <v>127</v>
      </c>
    </row>
    <row r="30" spans="1:21" ht="28.5" customHeight="1">
      <c r="A30" s="5" t="s">
        <v>81</v>
      </c>
      <c r="B30" s="5" t="s">
        <v>13</v>
      </c>
      <c r="C30" s="8" t="s">
        <v>76</v>
      </c>
      <c r="D30" s="1" t="s">
        <v>35</v>
      </c>
      <c r="E30" s="54">
        <v>3.75</v>
      </c>
      <c r="F30" s="53">
        <v>1094.92</v>
      </c>
      <c r="G30" s="53">
        <v>494.92</v>
      </c>
      <c r="H30" s="12">
        <v>600</v>
      </c>
      <c r="I30" s="12">
        <v>16000</v>
      </c>
      <c r="J30" s="11">
        <f t="shared" ref="J30:J31" si="5">H30/I30*100</f>
        <v>3.75</v>
      </c>
      <c r="K30" s="17">
        <v>54047</v>
      </c>
      <c r="L30" s="52">
        <f t="shared" si="1"/>
        <v>2026.7625</v>
      </c>
      <c r="M30" s="52">
        <f t="shared" si="2"/>
        <v>931.84249999999997</v>
      </c>
      <c r="N30" s="20"/>
      <c r="O30" s="20"/>
      <c r="P30" s="20"/>
      <c r="Q30" s="20"/>
      <c r="R30" s="57">
        <v>2026.76</v>
      </c>
      <c r="S30" s="58">
        <f>M30+G30</f>
        <v>1426.7625</v>
      </c>
      <c r="T30" s="21"/>
      <c r="U30" s="5"/>
    </row>
    <row r="31" spans="1:21" ht="29.25" customHeight="1">
      <c r="A31" s="5" t="s">
        <v>80</v>
      </c>
      <c r="B31" s="51" t="s">
        <v>125</v>
      </c>
      <c r="C31" s="8"/>
      <c r="D31" s="1" t="s">
        <v>133</v>
      </c>
      <c r="E31" s="54">
        <v>0</v>
      </c>
      <c r="F31" s="53">
        <v>0</v>
      </c>
      <c r="G31" s="53">
        <v>0</v>
      </c>
      <c r="H31" s="12">
        <v>5806</v>
      </c>
      <c r="I31" s="12">
        <v>1499935</v>
      </c>
      <c r="J31" s="11">
        <f t="shared" si="5"/>
        <v>0.38708344028241221</v>
      </c>
      <c r="K31" s="17">
        <v>1004980</v>
      </c>
      <c r="L31" s="52">
        <f t="shared" si="1"/>
        <v>3890.1111581501859</v>
      </c>
      <c r="M31" s="50">
        <v>3890.12</v>
      </c>
      <c r="N31" s="20"/>
      <c r="O31" s="20"/>
      <c r="P31" s="20"/>
      <c r="Q31" s="20"/>
      <c r="R31" s="57">
        <v>3890.12</v>
      </c>
      <c r="S31" s="58"/>
      <c r="T31" s="21">
        <v>-2581.89</v>
      </c>
      <c r="U31" s="5" t="s">
        <v>128</v>
      </c>
    </row>
    <row r="32" spans="1:21" s="6" customFormat="1" ht="28.5" customHeight="1">
      <c r="C32" s="7"/>
      <c r="F32" s="62">
        <f>SUBTOTAL(9,F3:F31)</f>
        <v>435807.86</v>
      </c>
      <c r="G32" s="62">
        <f>SUBTOTAL(9,G3:G31)</f>
        <v>150119.56</v>
      </c>
      <c r="N32" s="4"/>
      <c r="O32" s="4"/>
      <c r="P32" s="4"/>
      <c r="Q32" s="4"/>
      <c r="R32" s="58">
        <f>SUBTOTAL(9,R3:R31)</f>
        <v>460336.55999999994</v>
      </c>
      <c r="S32" s="58">
        <f>SUBTOTAL(9,S3:S31)</f>
        <v>203855.65029391152</v>
      </c>
      <c r="T32" s="21">
        <f>SUBTOTAL(9,T3:T31)</f>
        <v>-11544.369999999999</v>
      </c>
    </row>
    <row r="33" spans="18:20" ht="28.5" customHeight="1">
      <c r="R33" s="61">
        <f>R32-F32</f>
        <v>24528.699999999953</v>
      </c>
      <c r="S33" s="61">
        <f>S32-G32</f>
        <v>53736.090293911519</v>
      </c>
      <c r="T33" s="61">
        <f>T32-H32</f>
        <v>-11544.369999999999</v>
      </c>
    </row>
  </sheetData>
  <autoFilter ref="A1:U33">
    <filterColumn colId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9"/>
  </autoFilter>
  <sortState ref="B2:E29">
    <sortCondition ref="B2:B29"/>
  </sortState>
  <mergeCells count="10">
    <mergeCell ref="U1:U2"/>
    <mergeCell ref="H1:M1"/>
    <mergeCell ref="R1:S1"/>
    <mergeCell ref="B1:B2"/>
    <mergeCell ref="A1:A2"/>
    <mergeCell ref="E1:G1"/>
    <mergeCell ref="N1:Q1"/>
    <mergeCell ref="T1:T2"/>
    <mergeCell ref="C1:C2"/>
    <mergeCell ref="D1:D2"/>
  </mergeCells>
  <pageMargins left="0.43307086614173229" right="0.47244094488188981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18" sqref="F18"/>
    </sheetView>
  </sheetViews>
  <sheetFormatPr defaultRowHeight="18" customHeight="1"/>
  <cols>
    <col min="1" max="1" width="44.5703125" style="22" customWidth="1"/>
    <col min="2" max="2" width="18.28515625" style="22" customWidth="1"/>
    <col min="3" max="3" width="18" style="22" customWidth="1"/>
    <col min="4" max="5" width="18.28515625" style="22" customWidth="1"/>
    <col min="6" max="6" width="42.85546875" style="22" customWidth="1"/>
    <col min="7" max="16384" width="9.140625" style="22"/>
  </cols>
  <sheetData>
    <row r="1" spans="1:6" ht="18" customHeight="1">
      <c r="A1" s="75" t="s">
        <v>94</v>
      </c>
      <c r="B1" s="75"/>
      <c r="C1" s="75"/>
      <c r="D1" s="75"/>
      <c r="E1" s="75"/>
      <c r="F1" s="75"/>
    </row>
    <row r="2" spans="1:6" ht="18" customHeight="1">
      <c r="A2" s="23"/>
      <c r="B2" s="24"/>
      <c r="C2" s="24"/>
      <c r="D2" s="24"/>
      <c r="E2" s="25"/>
      <c r="F2" s="25"/>
    </row>
    <row r="3" spans="1:6" ht="18" customHeight="1">
      <c r="A3" s="75" t="s">
        <v>95</v>
      </c>
      <c r="B3" s="75"/>
      <c r="C3" s="75"/>
      <c r="D3" s="75"/>
      <c r="E3" s="75"/>
      <c r="F3" s="75"/>
    </row>
    <row r="4" spans="1:6" ht="18" customHeight="1">
      <c r="A4" s="76" t="s">
        <v>139</v>
      </c>
      <c r="B4" s="76"/>
      <c r="C4" s="76"/>
      <c r="D4" s="76"/>
      <c r="E4" s="76"/>
      <c r="F4" s="76"/>
    </row>
    <row r="5" spans="1:6" ht="18" customHeight="1" thickBot="1">
      <c r="B5" s="26"/>
      <c r="C5" s="26"/>
      <c r="D5" s="26"/>
    </row>
    <row r="6" spans="1:6" ht="18" customHeight="1">
      <c r="A6" s="27"/>
      <c r="B6" s="77" t="s">
        <v>140</v>
      </c>
      <c r="C6" s="78"/>
      <c r="D6" s="77" t="s">
        <v>141</v>
      </c>
      <c r="E6" s="79"/>
      <c r="F6" s="80" t="s">
        <v>96</v>
      </c>
    </row>
    <row r="7" spans="1:6" ht="18" customHeight="1" thickBot="1">
      <c r="A7" s="28" t="s">
        <v>97</v>
      </c>
      <c r="B7" s="29" t="s">
        <v>98</v>
      </c>
      <c r="C7" s="29" t="s">
        <v>99</v>
      </c>
      <c r="D7" s="29" t="s">
        <v>98</v>
      </c>
      <c r="E7" s="30" t="s">
        <v>99</v>
      </c>
      <c r="F7" s="81"/>
    </row>
    <row r="8" spans="1:6" ht="28.5" customHeight="1">
      <c r="A8" s="31" t="s">
        <v>100</v>
      </c>
      <c r="B8" s="32">
        <v>15000</v>
      </c>
      <c r="C8" s="33">
        <v>56762.53</v>
      </c>
      <c r="D8" s="32">
        <v>15000</v>
      </c>
      <c r="E8" s="33">
        <v>64129.78</v>
      </c>
      <c r="F8" s="35" t="s">
        <v>146</v>
      </c>
    </row>
    <row r="9" spans="1:6" ht="28.5" customHeight="1">
      <c r="A9" s="34" t="s">
        <v>101</v>
      </c>
      <c r="B9" s="32">
        <v>653000</v>
      </c>
      <c r="C9" s="33">
        <f>76378.66+7594.66</f>
        <v>83973.32</v>
      </c>
      <c r="D9" s="32">
        <v>653000</v>
      </c>
      <c r="E9" s="33">
        <v>117430.46</v>
      </c>
      <c r="F9" s="35" t="s">
        <v>146</v>
      </c>
    </row>
    <row r="10" spans="1:6" ht="28.5" customHeight="1">
      <c r="A10" s="34" t="s">
        <v>102</v>
      </c>
      <c r="B10" s="32">
        <v>1665</v>
      </c>
      <c r="C10" s="33">
        <v>15564.04</v>
      </c>
      <c r="D10" s="32">
        <v>1665</v>
      </c>
      <c r="E10" s="33">
        <v>13369.03</v>
      </c>
      <c r="F10" s="35" t="s">
        <v>105</v>
      </c>
    </row>
    <row r="11" spans="1:6" ht="28.5" customHeight="1">
      <c r="A11" s="34" t="s">
        <v>103</v>
      </c>
      <c r="B11" s="32">
        <v>88502</v>
      </c>
      <c r="C11" s="33">
        <v>153279.98000000001</v>
      </c>
      <c r="D11" s="32">
        <v>88502</v>
      </c>
      <c r="E11" s="33">
        <v>150081.88</v>
      </c>
      <c r="F11" s="35" t="s">
        <v>105</v>
      </c>
    </row>
    <row r="12" spans="1:6" ht="28.5" customHeight="1">
      <c r="A12" s="34" t="s">
        <v>104</v>
      </c>
      <c r="B12" s="32">
        <v>6316</v>
      </c>
      <c r="C12" s="33">
        <v>4242.53</v>
      </c>
      <c r="D12" s="32">
        <v>6316</v>
      </c>
      <c r="E12" s="33">
        <v>0</v>
      </c>
      <c r="F12" s="35" t="s">
        <v>105</v>
      </c>
    </row>
    <row r="13" spans="1:6" ht="28.5" customHeight="1">
      <c r="A13" s="34" t="s">
        <v>106</v>
      </c>
      <c r="B13" s="32">
        <v>43</v>
      </c>
      <c r="C13" s="33">
        <v>21542.05</v>
      </c>
      <c r="D13" s="32">
        <v>0</v>
      </c>
      <c r="E13" s="33">
        <v>0</v>
      </c>
      <c r="F13" s="35" t="s">
        <v>142</v>
      </c>
    </row>
    <row r="14" spans="1:6" ht="28.5" customHeight="1">
      <c r="A14" s="34" t="s">
        <v>4</v>
      </c>
      <c r="B14" s="36">
        <v>48</v>
      </c>
      <c r="C14" s="33">
        <v>24842.42</v>
      </c>
      <c r="D14" s="36">
        <v>48</v>
      </c>
      <c r="E14" s="33">
        <v>21054.44</v>
      </c>
      <c r="F14" s="35" t="s">
        <v>105</v>
      </c>
    </row>
    <row r="15" spans="1:6" ht="28.5" customHeight="1">
      <c r="A15" s="34" t="s">
        <v>5</v>
      </c>
      <c r="B15" s="32">
        <v>1</v>
      </c>
      <c r="C15" s="33">
        <v>148.22</v>
      </c>
      <c r="D15" s="32">
        <v>1</v>
      </c>
      <c r="E15" s="33">
        <v>310.17</v>
      </c>
      <c r="F15" s="35" t="s">
        <v>146</v>
      </c>
    </row>
    <row r="16" spans="1:6" ht="28.5" customHeight="1">
      <c r="A16" s="34" t="s">
        <v>6</v>
      </c>
      <c r="B16" s="36">
        <v>10000</v>
      </c>
      <c r="C16" s="33">
        <v>2059.44</v>
      </c>
      <c r="D16" s="36">
        <v>10000</v>
      </c>
      <c r="E16" s="33">
        <v>2194.91</v>
      </c>
      <c r="F16" s="35" t="s">
        <v>146</v>
      </c>
    </row>
    <row r="17" spans="1:6" ht="28.5" customHeight="1">
      <c r="A17" s="34" t="s">
        <v>107</v>
      </c>
      <c r="B17" s="32">
        <v>4588</v>
      </c>
      <c r="C17" s="33">
        <v>2110.96</v>
      </c>
      <c r="D17" s="32">
        <v>4588</v>
      </c>
      <c r="E17" s="33">
        <v>2313.06</v>
      </c>
      <c r="F17" s="35" t="s">
        <v>146</v>
      </c>
    </row>
    <row r="18" spans="1:6" ht="28.5" customHeight="1">
      <c r="A18" s="34" t="s">
        <v>143</v>
      </c>
      <c r="B18" s="32">
        <v>413</v>
      </c>
      <c r="C18" s="33">
        <v>393.94</v>
      </c>
      <c r="D18" s="32">
        <v>413</v>
      </c>
      <c r="E18" s="33">
        <v>585.86</v>
      </c>
      <c r="F18" s="35" t="s">
        <v>146</v>
      </c>
    </row>
    <row r="19" spans="1:6" ht="18" customHeight="1" thickBot="1">
      <c r="A19" s="37" t="s">
        <v>108</v>
      </c>
      <c r="B19" s="38"/>
      <c r="C19" s="39">
        <f>SUM(C8:C18)</f>
        <v>364919.43</v>
      </c>
      <c r="D19" s="38"/>
      <c r="E19" s="39">
        <f>SUM(E8:E18)</f>
        <v>371469.58999999997</v>
      </c>
      <c r="F19" s="40"/>
    </row>
    <row r="20" spans="1:6" ht="18" customHeight="1">
      <c r="A20" s="22" t="s">
        <v>109</v>
      </c>
      <c r="B20" s="26"/>
      <c r="C20" s="26"/>
      <c r="D20" s="26"/>
    </row>
    <row r="21" spans="1:6" ht="18" customHeight="1">
      <c r="B21" s="26" t="s">
        <v>144</v>
      </c>
      <c r="C21" s="26"/>
      <c r="D21" s="26" t="s">
        <v>110</v>
      </c>
    </row>
    <row r="22" spans="1:6" ht="18" customHeight="1">
      <c r="A22" s="41" t="s">
        <v>111</v>
      </c>
      <c r="B22" s="26"/>
      <c r="C22" s="26"/>
      <c r="D22" s="26"/>
      <c r="E22" s="42"/>
      <c r="F22" s="42" t="s">
        <v>112</v>
      </c>
    </row>
    <row r="23" spans="1:6" ht="18" customHeight="1">
      <c r="B23" s="26"/>
      <c r="C23" s="26"/>
      <c r="D23" s="26"/>
    </row>
    <row r="24" spans="1:6" ht="18" customHeight="1">
      <c r="B24" s="26" t="s">
        <v>145</v>
      </c>
      <c r="C24" s="26"/>
      <c r="D24" s="26" t="s">
        <v>113</v>
      </c>
    </row>
  </sheetData>
  <mergeCells count="6">
    <mergeCell ref="A1:F1"/>
    <mergeCell ref="A3:F3"/>
    <mergeCell ref="A4:F4"/>
    <mergeCell ref="B6:C6"/>
    <mergeCell ref="D6:E6"/>
    <mergeCell ref="F6:F7"/>
  </mergeCells>
  <printOptions horizontalCentered="1" verticalCentered="1"/>
  <pageMargins left="0.47244094488188981" right="0.51181102362204722" top="0.74803149606299213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CONSUNTIVO 2014</vt:lpstr>
      <vt:lpstr>CDC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cms0110</dc:creator>
  <cp:lastModifiedBy>Cervia Marco</cp:lastModifiedBy>
  <cp:lastPrinted>2015-04-14T13:14:14Z</cp:lastPrinted>
  <dcterms:created xsi:type="dcterms:W3CDTF">2014-02-13T13:36:42Z</dcterms:created>
  <dcterms:modified xsi:type="dcterms:W3CDTF">2015-05-20T08:19:12Z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